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4BC17AF9-A455-4A06-BB0B-C60EBE9199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L11" i="1"/>
  <c r="F15" i="1"/>
  <c r="F13" i="1"/>
  <c r="F11" i="1"/>
  <c r="C15" i="1"/>
  <c r="C13" i="1"/>
  <c r="C11" i="1"/>
  <c r="L15" i="1"/>
  <c r="I15" i="1"/>
  <c r="L13" i="1"/>
  <c r="I13" i="1"/>
  <c r="I11" i="1"/>
  <c r="C6" i="1"/>
  <c r="G14" i="1" l="1"/>
  <c r="G15" i="1" s="1"/>
  <c r="J10" i="1"/>
  <c r="J11" i="1" s="1"/>
  <c r="J12" i="1"/>
  <c r="J13" i="1" s="1"/>
  <c r="D10" i="1"/>
  <c r="D11" i="1" s="1"/>
  <c r="J14" i="1"/>
  <c r="J15" i="1" s="1"/>
  <c r="D12" i="1"/>
  <c r="D13" i="1" s="1"/>
  <c r="D14" i="1"/>
  <c r="D15" i="1" s="1"/>
  <c r="G10" i="1"/>
  <c r="G11" i="1" s="1"/>
  <c r="M14" i="1"/>
  <c r="M15" i="1" s="1"/>
  <c r="M10" i="1"/>
  <c r="M11" i="1" s="1"/>
  <c r="M12" i="1"/>
  <c r="M13" i="1" s="1"/>
  <c r="G12" i="1"/>
  <c r="G13" i="1" s="1"/>
  <c r="N11" i="1"/>
  <c r="N15" i="1"/>
  <c r="N13" i="1"/>
  <c r="H13" i="1"/>
  <c r="E11" i="1"/>
  <c r="H11" i="1"/>
  <c r="K15" i="1"/>
  <c r="H15" i="1"/>
  <c r="E13" i="1"/>
  <c r="K13" i="1"/>
  <c r="K11" i="1"/>
  <c r="E15" i="1"/>
  <c r="N27" i="1" l="1"/>
  <c r="N29" i="1" s="1"/>
  <c r="K24" i="1"/>
  <c r="K26" i="1" s="1"/>
  <c r="K25" i="1" s="1"/>
  <c r="I35" i="1" s="1"/>
  <c r="I43" i="1" s="1"/>
  <c r="N24" i="1"/>
  <c r="N26" i="1" s="1"/>
  <c r="N30" i="1"/>
  <c r="N32" i="1" s="1"/>
  <c r="K27" i="1"/>
  <c r="K29" i="1" s="1"/>
  <c r="K28" i="1" s="1"/>
  <c r="I36" i="1" s="1"/>
  <c r="I44" i="1" s="1"/>
  <c r="K30" i="1"/>
  <c r="K32" i="1" s="1"/>
  <c r="K31" i="1" s="1"/>
  <c r="I37" i="1" s="1"/>
  <c r="I45" i="1" s="1"/>
  <c r="E30" i="1"/>
  <c r="E32" i="1" s="1"/>
  <c r="E31" i="1" s="1"/>
  <c r="C37" i="1" s="1"/>
  <c r="C45" i="1" s="1"/>
  <c r="H27" i="1"/>
  <c r="H29" i="1" s="1"/>
  <c r="H28" i="1" s="1"/>
  <c r="F36" i="1" s="1"/>
  <c r="F44" i="1" s="1"/>
  <c r="H30" i="1"/>
  <c r="H32" i="1" s="1"/>
  <c r="H31" i="1" s="1"/>
  <c r="F37" i="1" s="1"/>
  <c r="F45" i="1" s="1"/>
  <c r="H24" i="1"/>
  <c r="H26" i="1" s="1"/>
  <c r="H25" i="1" s="1"/>
  <c r="F35" i="1" s="1"/>
  <c r="F43" i="1" s="1"/>
  <c r="E27" i="1"/>
  <c r="E29" i="1" s="1"/>
  <c r="E28" i="1" s="1"/>
  <c r="C36" i="1" s="1"/>
  <c r="C44" i="1" s="1"/>
  <c r="E24" i="1"/>
  <c r="E26" i="1" s="1"/>
  <c r="E25" i="1" s="1"/>
  <c r="C35" i="1" s="1"/>
  <c r="C43" i="1" s="1"/>
  <c r="N31" i="1" l="1"/>
  <c r="L37" i="1" s="1"/>
  <c r="N25" i="1"/>
  <c r="L35" i="1" s="1"/>
  <c r="N28" i="1"/>
  <c r="L36" i="1" s="1"/>
  <c r="I39" i="1"/>
  <c r="I41" i="1"/>
  <c r="F41" i="1"/>
  <c r="F39" i="1"/>
  <c r="C40" i="1"/>
  <c r="F40" i="1"/>
  <c r="C41" i="1"/>
  <c r="I40" i="1"/>
  <c r="C39" i="1"/>
  <c r="L44" i="1" l="1"/>
  <c r="L40" i="1"/>
  <c r="L43" i="1"/>
  <c r="L39" i="1"/>
  <c r="L45" i="1"/>
  <c r="L41" i="1"/>
</calcChain>
</file>

<file path=xl/sharedStrings.xml><?xml version="1.0" encoding="utf-8"?>
<sst xmlns="http://schemas.openxmlformats.org/spreadsheetml/2006/main" count="56" uniqueCount="31">
  <si>
    <t>plafond dépenses éligibles (HT)</t>
  </si>
  <si>
    <t>ménages aux ressources «  intermédiaires »</t>
  </si>
  <si>
    <t>ménages aux ressources «  supérieurs »</t>
  </si>
  <si>
    <t>ménages aux ressources «  modestes »</t>
  </si>
  <si>
    <t>MPR+CEE max</t>
  </si>
  <si>
    <t>total</t>
  </si>
  <si>
    <t>2 sauts de classes</t>
  </si>
  <si>
    <t>soit maximum</t>
  </si>
  <si>
    <t>3 sauts de classes</t>
  </si>
  <si>
    <t>4 sauts de classes ou +</t>
  </si>
  <si>
    <t>autres subventions</t>
  </si>
  <si>
    <t>Région</t>
  </si>
  <si>
    <t>Dpt</t>
  </si>
  <si>
    <t>total des aides montant écrêté</t>
  </si>
  <si>
    <t>autre</t>
  </si>
  <si>
    <t>par défaut montant HT +TVA à 5,5%</t>
  </si>
  <si>
    <t>montant MPR écrêté</t>
  </si>
  <si>
    <t>max non écrêté</t>
  </si>
  <si>
    <t>ménages aux ressources «  très modestes »</t>
  </si>
  <si>
    <t>total des aides montant non écrêté</t>
  </si>
  <si>
    <t>écrêtement du montant TTC</t>
  </si>
  <si>
    <t xml:space="preserve">bonus passoire </t>
  </si>
  <si>
    <t>bonus passoire</t>
  </si>
  <si>
    <t>Montant travaux éligibles HT</t>
  </si>
  <si>
    <t>Montant travaux éligibles TTC</t>
  </si>
  <si>
    <t>Différence montant non écrêté et montant MPR écrêté</t>
  </si>
  <si>
    <t>Pourcentage écrêtement</t>
  </si>
  <si>
    <t>Si % sup à 10% alors pas d'aide régionale</t>
  </si>
  <si>
    <t>G</t>
  </si>
  <si>
    <t>attention vérifier l'atteinte de la classe D (modalités MPR)</t>
  </si>
  <si>
    <t>Classe DPE initiale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</si>
</sst>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\ &quot;€&quot;"/>
    <numFmt numFmtId="165" formatCode="_-* #,##0\ &quot;€&quot;_-;\-* #,##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0066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CB9FF"/>
        <bgColor indexed="64"/>
      </patternFill>
    </fill>
    <fill>
      <patternFill patternType="solid">
        <fgColor rgb="FFFFCCCC"/>
        <bgColor indexed="64"/>
      </patternFill>
    </fill>
    <fill>
      <patternFill patternType="gray0625">
        <bgColor theme="4" tint="0.59999389629810485"/>
      </patternFill>
    </fill>
    <fill>
      <patternFill patternType="gray0625">
        <bgColor theme="7" tint="0.79998168889431442"/>
      </patternFill>
    </fill>
    <fill>
      <patternFill patternType="gray0625">
        <bgColor rgb="FFDCB9FF"/>
      </patternFill>
    </fill>
    <fill>
      <patternFill patternType="gray0625">
        <bgColor rgb="FFFFCCCC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6">
    <xf numFmtId="0" fontId="0" fillId="0" borderId="0" xfId="0"/>
    <xf numFmtId="9" fontId="0" fillId="0" borderId="0" xfId="2" applyFont="1" applyBorder="1"/>
    <xf numFmtId="0" fontId="5" fillId="4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/>
    </xf>
    <xf numFmtId="9" fontId="0" fillId="5" borderId="2" xfId="0" applyNumberFormat="1" applyFill="1" applyBorder="1" applyAlignment="1">
      <alignment horizontal="center" vertical="center"/>
    </xf>
    <xf numFmtId="165" fontId="0" fillId="5" borderId="3" xfId="1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164" fontId="9" fillId="4" borderId="0" xfId="0" applyNumberFormat="1" applyFont="1" applyFill="1" applyAlignment="1">
      <alignment horizontal="center" vertical="center"/>
    </xf>
    <xf numFmtId="164" fontId="9" fillId="5" borderId="0" xfId="0" applyNumberFormat="1" applyFont="1" applyFill="1" applyAlignment="1">
      <alignment horizontal="center" vertical="center"/>
    </xf>
    <xf numFmtId="165" fontId="0" fillId="5" borderId="5" xfId="1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64" fontId="9" fillId="4" borderId="7" xfId="0" applyNumberFormat="1" applyFont="1" applyFill="1" applyBorder="1" applyAlignment="1">
      <alignment horizontal="center" vertical="center"/>
    </xf>
    <xf numFmtId="164" fontId="9" fillId="5" borderId="7" xfId="0" applyNumberFormat="1" applyFont="1" applyFill="1" applyBorder="1" applyAlignment="1">
      <alignment horizontal="center" vertical="center"/>
    </xf>
    <xf numFmtId="165" fontId="0" fillId="5" borderId="8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6" xfId="0" applyBorder="1"/>
    <xf numFmtId="0" fontId="2" fillId="0" borderId="11" xfId="0" applyFont="1" applyBorder="1"/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9" fontId="0" fillId="5" borderId="1" xfId="0" applyNumberFormat="1" applyFill="1" applyBorder="1" applyAlignment="1">
      <alignment horizontal="center" vertical="center"/>
    </xf>
    <xf numFmtId="164" fontId="9" fillId="5" borderId="4" xfId="0" applyNumberFormat="1" applyFont="1" applyFill="1" applyBorder="1" applyAlignment="1">
      <alignment horizontal="center" vertical="center"/>
    </xf>
    <xf numFmtId="164" fontId="9" fillId="5" borderId="6" xfId="0" applyNumberFormat="1" applyFont="1" applyFill="1" applyBorder="1" applyAlignment="1">
      <alignment horizontal="center" vertical="center"/>
    </xf>
    <xf numFmtId="9" fontId="0" fillId="5" borderId="4" xfId="0" applyNumberFormat="1" applyFill="1" applyBorder="1" applyAlignment="1">
      <alignment horizontal="center" vertical="center"/>
    </xf>
    <xf numFmtId="9" fontId="0" fillId="5" borderId="6" xfId="0" applyNumberForma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9" fontId="7" fillId="4" borderId="1" xfId="0" applyNumberFormat="1" applyFont="1" applyFill="1" applyBorder="1" applyAlignment="1">
      <alignment horizontal="center" vertical="center"/>
    </xf>
    <xf numFmtId="165" fontId="7" fillId="4" borderId="3" xfId="1" applyNumberFormat="1" applyFont="1" applyFill="1" applyBorder="1" applyAlignment="1">
      <alignment horizontal="center" vertical="center"/>
    </xf>
    <xf numFmtId="164" fontId="9" fillId="4" borderId="4" xfId="0" applyNumberFormat="1" applyFont="1" applyFill="1" applyBorder="1" applyAlignment="1">
      <alignment horizontal="center" vertical="center"/>
    </xf>
    <xf numFmtId="165" fontId="7" fillId="4" borderId="5" xfId="1" applyNumberFormat="1" applyFont="1" applyFill="1" applyBorder="1" applyAlignment="1">
      <alignment horizontal="center" vertical="center"/>
    </xf>
    <xf numFmtId="164" fontId="9" fillId="4" borderId="6" xfId="0" applyNumberFormat="1" applyFont="1" applyFill="1" applyBorder="1" applyAlignment="1">
      <alignment horizontal="center" vertical="center"/>
    </xf>
    <xf numFmtId="165" fontId="7" fillId="4" borderId="8" xfId="1" applyNumberFormat="1" applyFont="1" applyFill="1" applyBorder="1" applyAlignment="1">
      <alignment horizontal="center" vertical="center"/>
    </xf>
    <xf numFmtId="9" fontId="7" fillId="4" borderId="4" xfId="0" applyNumberFormat="1" applyFont="1" applyFill="1" applyBorder="1" applyAlignment="1">
      <alignment horizontal="center" vertical="center"/>
    </xf>
    <xf numFmtId="9" fontId="7" fillId="4" borderId="6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0" fillId="4" borderId="0" xfId="0" applyFill="1"/>
    <xf numFmtId="0" fontId="0" fillId="4" borderId="7" xfId="0" applyFill="1" applyBorder="1"/>
    <xf numFmtId="0" fontId="9" fillId="4" borderId="0" xfId="0" applyFont="1" applyFill="1"/>
    <xf numFmtId="0" fontId="0" fillId="5" borderId="0" xfId="0" applyFill="1"/>
    <xf numFmtId="165" fontId="0" fillId="5" borderId="5" xfId="1" applyNumberFormat="1" applyFont="1" applyFill="1" applyBorder="1"/>
    <xf numFmtId="0" fontId="0" fillId="5" borderId="7" xfId="0" applyFill="1" applyBorder="1"/>
    <xf numFmtId="165" fontId="0" fillId="5" borderId="8" xfId="1" applyNumberFormat="1" applyFont="1" applyFill="1" applyBorder="1"/>
    <xf numFmtId="0" fontId="9" fillId="5" borderId="0" xfId="0" applyFont="1" applyFill="1"/>
    <xf numFmtId="165" fontId="9" fillId="5" borderId="5" xfId="0" applyNumberFormat="1" applyFont="1" applyFill="1" applyBorder="1"/>
    <xf numFmtId="0" fontId="3" fillId="9" borderId="4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9" fontId="0" fillId="9" borderId="1" xfId="0" applyNumberFormat="1" applyFill="1" applyBorder="1" applyAlignment="1">
      <alignment horizontal="center" vertical="center"/>
    </xf>
    <xf numFmtId="9" fontId="0" fillId="9" borderId="2" xfId="0" applyNumberFormat="1" applyFill="1" applyBorder="1" applyAlignment="1">
      <alignment horizontal="center" vertical="center"/>
    </xf>
    <xf numFmtId="165" fontId="0" fillId="9" borderId="3" xfId="1" applyNumberFormat="1" applyFont="1" applyFill="1" applyBorder="1" applyAlignment="1">
      <alignment horizontal="center" vertical="center"/>
    </xf>
    <xf numFmtId="164" fontId="9" fillId="9" borderId="4" xfId="0" applyNumberFormat="1" applyFont="1" applyFill="1" applyBorder="1" applyAlignment="1">
      <alignment horizontal="center" vertical="center"/>
    </xf>
    <xf numFmtId="164" fontId="9" fillId="9" borderId="0" xfId="0" applyNumberFormat="1" applyFont="1" applyFill="1" applyAlignment="1">
      <alignment horizontal="center" vertical="center"/>
    </xf>
    <xf numFmtId="165" fontId="0" fillId="9" borderId="5" xfId="1" applyNumberFormat="1" applyFont="1" applyFill="1" applyBorder="1" applyAlignment="1">
      <alignment horizontal="center" vertical="center"/>
    </xf>
    <xf numFmtId="164" fontId="9" fillId="9" borderId="6" xfId="0" applyNumberFormat="1" applyFont="1" applyFill="1" applyBorder="1" applyAlignment="1">
      <alignment horizontal="center" vertical="center"/>
    </xf>
    <xf numFmtId="164" fontId="9" fillId="9" borderId="7" xfId="0" applyNumberFormat="1" applyFont="1" applyFill="1" applyBorder="1" applyAlignment="1">
      <alignment horizontal="center" vertical="center"/>
    </xf>
    <xf numFmtId="165" fontId="0" fillId="9" borderId="8" xfId="1" applyNumberFormat="1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 vertical="center"/>
    </xf>
    <xf numFmtId="9" fontId="0" fillId="9" borderId="6" xfId="0" applyNumberFormat="1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0" xfId="0" applyFill="1"/>
    <xf numFmtId="165" fontId="0" fillId="9" borderId="0" xfId="1" applyNumberFormat="1" applyFont="1" applyFill="1" applyBorder="1"/>
    <xf numFmtId="0" fontId="0" fillId="9" borderId="7" xfId="0" applyFill="1" applyBorder="1"/>
    <xf numFmtId="165" fontId="0" fillId="9" borderId="7" xfId="1" applyNumberFormat="1" applyFont="1" applyFill="1" applyBorder="1"/>
    <xf numFmtId="0" fontId="9" fillId="9" borderId="0" xfId="0" applyFont="1" applyFill="1"/>
    <xf numFmtId="165" fontId="9" fillId="9" borderId="0" xfId="0" applyNumberFormat="1" applyFont="1" applyFill="1"/>
    <xf numFmtId="0" fontId="0" fillId="10" borderId="0" xfId="0" applyFill="1"/>
    <xf numFmtId="0" fontId="0" fillId="10" borderId="7" xfId="0" applyFill="1" applyBorder="1"/>
    <xf numFmtId="0" fontId="9" fillId="10" borderId="0" xfId="0" applyFont="1" applyFill="1"/>
    <xf numFmtId="0" fontId="4" fillId="10" borderId="4" xfId="0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9" fontId="0" fillId="10" borderId="1" xfId="0" applyNumberFormat="1" applyFill="1" applyBorder="1" applyAlignment="1">
      <alignment horizontal="center" vertical="center"/>
    </xf>
    <xf numFmtId="9" fontId="0" fillId="10" borderId="3" xfId="0" applyNumberFormat="1" applyFill="1" applyBorder="1" applyAlignment="1">
      <alignment horizontal="center" vertical="center"/>
    </xf>
    <xf numFmtId="164" fontId="9" fillId="10" borderId="4" xfId="0" applyNumberFormat="1" applyFont="1" applyFill="1" applyBorder="1" applyAlignment="1">
      <alignment horizontal="center" vertical="center"/>
    </xf>
    <xf numFmtId="164" fontId="9" fillId="10" borderId="0" xfId="0" applyNumberFormat="1" applyFont="1" applyFill="1" applyAlignment="1">
      <alignment horizontal="center" vertical="center"/>
    </xf>
    <xf numFmtId="164" fontId="0" fillId="10" borderId="5" xfId="0" applyNumberFormat="1" applyFill="1" applyBorder="1" applyAlignment="1">
      <alignment horizontal="center" vertical="center"/>
    </xf>
    <xf numFmtId="9" fontId="0" fillId="10" borderId="2" xfId="0" applyNumberFormat="1" applyFill="1" applyBorder="1" applyAlignment="1">
      <alignment horizontal="center" vertical="center"/>
    </xf>
    <xf numFmtId="164" fontId="9" fillId="10" borderId="6" xfId="0" applyNumberFormat="1" applyFont="1" applyFill="1" applyBorder="1" applyAlignment="1">
      <alignment horizontal="center" vertical="center"/>
    </xf>
    <xf numFmtId="164" fontId="9" fillId="10" borderId="7" xfId="0" applyNumberFormat="1" applyFont="1" applyFill="1" applyBorder="1" applyAlignment="1">
      <alignment horizontal="center" vertical="center"/>
    </xf>
    <xf numFmtId="164" fontId="0" fillId="10" borderId="8" xfId="0" applyNumberFormat="1" applyFill="1" applyBorder="1" applyAlignment="1">
      <alignment horizontal="center" vertical="center"/>
    </xf>
    <xf numFmtId="9" fontId="0" fillId="10" borderId="4" xfId="0" applyNumberFormat="1" applyFill="1" applyBorder="1" applyAlignment="1">
      <alignment horizontal="center" vertical="center"/>
    </xf>
    <xf numFmtId="9" fontId="0" fillId="10" borderId="5" xfId="0" applyNumberFormat="1" applyFill="1" applyBorder="1" applyAlignment="1">
      <alignment horizontal="center" vertical="center"/>
    </xf>
    <xf numFmtId="9" fontId="0" fillId="10" borderId="6" xfId="0" applyNumberFormat="1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4" xfId="0" applyFill="1" applyBorder="1"/>
    <xf numFmtId="165" fontId="0" fillId="10" borderId="5" xfId="1" applyNumberFormat="1" applyFont="1" applyFill="1" applyBorder="1"/>
    <xf numFmtId="0" fontId="0" fillId="10" borderId="6" xfId="0" applyFill="1" applyBorder="1"/>
    <xf numFmtId="165" fontId="0" fillId="10" borderId="8" xfId="1" applyNumberFormat="1" applyFont="1" applyFill="1" applyBorder="1"/>
    <xf numFmtId="0" fontId="9" fillId="10" borderId="4" xfId="0" applyFont="1" applyFill="1" applyBorder="1"/>
    <xf numFmtId="165" fontId="9" fillId="10" borderId="5" xfId="0" applyNumberFormat="1" applyFont="1" applyFill="1" applyBorder="1"/>
    <xf numFmtId="0" fontId="0" fillId="4" borderId="4" xfId="0" applyFill="1" applyBorder="1"/>
    <xf numFmtId="165" fontId="0" fillId="4" borderId="5" xfId="1" applyNumberFormat="1" applyFont="1" applyFill="1" applyBorder="1"/>
    <xf numFmtId="0" fontId="0" fillId="4" borderId="6" xfId="0" applyFill="1" applyBorder="1"/>
    <xf numFmtId="165" fontId="0" fillId="4" borderId="8" xfId="1" applyNumberFormat="1" applyFont="1" applyFill="1" applyBorder="1"/>
    <xf numFmtId="0" fontId="9" fillId="4" borderId="4" xfId="0" applyFont="1" applyFill="1" applyBorder="1"/>
    <xf numFmtId="165" fontId="9" fillId="4" borderId="5" xfId="0" applyNumberFormat="1" applyFont="1" applyFill="1" applyBorder="1"/>
    <xf numFmtId="0" fontId="0" fillId="0" borderId="13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0" fillId="11" borderId="2" xfId="0" applyFont="1" applyFill="1" applyBorder="1"/>
    <xf numFmtId="165" fontId="10" fillId="11" borderId="3" xfId="0" applyNumberFormat="1" applyFont="1" applyFill="1" applyBorder="1"/>
    <xf numFmtId="0" fontId="10" fillId="12" borderId="1" xfId="0" applyFont="1" applyFill="1" applyBorder="1"/>
    <xf numFmtId="0" fontId="10" fillId="12" borderId="2" xfId="0" applyFont="1" applyFill="1" applyBorder="1"/>
    <xf numFmtId="165" fontId="10" fillId="12" borderId="3" xfId="0" applyNumberFormat="1" applyFont="1" applyFill="1" applyBorder="1"/>
    <xf numFmtId="0" fontId="10" fillId="13" borderId="2" xfId="0" applyFont="1" applyFill="1" applyBorder="1"/>
    <xf numFmtId="165" fontId="10" fillId="13" borderId="2" xfId="0" applyNumberFormat="1" applyFont="1" applyFill="1" applyBorder="1"/>
    <xf numFmtId="0" fontId="10" fillId="14" borderId="1" xfId="0" applyFont="1" applyFill="1" applyBorder="1"/>
    <xf numFmtId="0" fontId="10" fillId="14" borderId="2" xfId="0" applyFont="1" applyFill="1" applyBorder="1"/>
    <xf numFmtId="165" fontId="10" fillId="14" borderId="3" xfId="0" applyNumberFormat="1" applyFont="1" applyFill="1" applyBorder="1"/>
    <xf numFmtId="0" fontId="10" fillId="11" borderId="0" xfId="0" applyFont="1" applyFill="1"/>
    <xf numFmtId="165" fontId="10" fillId="11" borderId="5" xfId="0" applyNumberFormat="1" applyFont="1" applyFill="1" applyBorder="1"/>
    <xf numFmtId="0" fontId="10" fillId="12" borderId="4" xfId="0" applyFont="1" applyFill="1" applyBorder="1"/>
    <xf numFmtId="0" fontId="10" fillId="12" borderId="0" xfId="0" applyFont="1" applyFill="1"/>
    <xf numFmtId="165" fontId="10" fillId="12" borderId="5" xfId="0" applyNumberFormat="1" applyFont="1" applyFill="1" applyBorder="1"/>
    <xf numFmtId="0" fontId="10" fillId="13" borderId="0" xfId="0" applyFont="1" applyFill="1"/>
    <xf numFmtId="165" fontId="10" fillId="13" borderId="0" xfId="0" applyNumberFormat="1" applyFont="1" applyFill="1"/>
    <xf numFmtId="0" fontId="10" fillId="14" borderId="4" xfId="0" applyFont="1" applyFill="1" applyBorder="1"/>
    <xf numFmtId="0" fontId="10" fillId="14" borderId="0" xfId="0" applyFont="1" applyFill="1"/>
    <xf numFmtId="165" fontId="10" fillId="14" borderId="5" xfId="0" applyNumberFormat="1" applyFont="1" applyFill="1" applyBorder="1"/>
    <xf numFmtId="9" fontId="0" fillId="4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3" borderId="0" xfId="0" applyNumberFormat="1" applyFill="1" applyAlignment="1">
      <alignment horizontal="center"/>
    </xf>
    <xf numFmtId="0" fontId="2" fillId="15" borderId="0" xfId="0" applyFont="1" applyFill="1" applyAlignment="1">
      <alignment horizontal="center"/>
    </xf>
    <xf numFmtId="9" fontId="0" fillId="0" borderId="0" xfId="2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165" fontId="0" fillId="6" borderId="9" xfId="1" applyNumberFormat="1" applyFont="1" applyFill="1" applyBorder="1" applyAlignment="1">
      <alignment horizontal="center"/>
    </xf>
    <xf numFmtId="165" fontId="0" fillId="7" borderId="9" xfId="1" applyNumberFormat="1" applyFont="1" applyFill="1" applyBorder="1" applyAlignment="1">
      <alignment horizontal="center"/>
    </xf>
    <xf numFmtId="165" fontId="0" fillId="8" borderId="10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11" fillId="0" borderId="0" xfId="0" applyFont="1"/>
    <xf numFmtId="2" fontId="0" fillId="2" borderId="0" xfId="0" applyNumberFormat="1" applyFill="1" applyAlignment="1">
      <alignment horizontal="center"/>
    </xf>
    <xf numFmtId="0" fontId="10" fillId="11" borderId="1" xfId="0" applyFont="1" applyFill="1" applyBorder="1"/>
    <xf numFmtId="0" fontId="9" fillId="5" borderId="4" xfId="0" applyFont="1" applyFill="1" applyBorder="1"/>
    <xf numFmtId="0" fontId="0" fillId="5" borderId="4" xfId="0" applyFill="1" applyBorder="1"/>
    <xf numFmtId="0" fontId="0" fillId="5" borderId="6" xfId="0" applyFill="1" applyBorder="1"/>
    <xf numFmtId="0" fontId="10" fillId="11" borderId="4" xfId="0" applyFont="1" applyFill="1" applyBorder="1"/>
    <xf numFmtId="9" fontId="0" fillId="9" borderId="17" xfId="2" applyFont="1" applyFill="1" applyBorder="1" applyAlignment="1">
      <alignment horizontal="right"/>
    </xf>
    <xf numFmtId="9" fontId="0" fillId="9" borderId="20" xfId="2" applyFont="1" applyFill="1" applyBorder="1" applyAlignment="1">
      <alignment horizontal="right"/>
    </xf>
    <xf numFmtId="9" fontId="0" fillId="9" borderId="23" xfId="2" applyFont="1" applyFill="1" applyBorder="1" applyAlignment="1">
      <alignment horizontal="right"/>
    </xf>
    <xf numFmtId="9" fontId="0" fillId="10" borderId="17" xfId="2" applyFont="1" applyFill="1" applyBorder="1" applyAlignment="1">
      <alignment horizontal="right"/>
    </xf>
    <xf numFmtId="9" fontId="0" fillId="10" borderId="18" xfId="2" applyFont="1" applyFill="1" applyBorder="1" applyAlignment="1">
      <alignment horizontal="right"/>
    </xf>
    <xf numFmtId="9" fontId="0" fillId="10" borderId="20" xfId="2" applyFont="1" applyFill="1" applyBorder="1" applyAlignment="1">
      <alignment horizontal="right"/>
    </xf>
    <xf numFmtId="9" fontId="0" fillId="10" borderId="21" xfId="2" applyFont="1" applyFill="1" applyBorder="1" applyAlignment="1">
      <alignment horizontal="right"/>
    </xf>
    <xf numFmtId="9" fontId="0" fillId="10" borderId="23" xfId="2" applyFont="1" applyFill="1" applyBorder="1" applyAlignment="1">
      <alignment horizontal="right"/>
    </xf>
    <xf numFmtId="9" fontId="0" fillId="10" borderId="24" xfId="2" applyFont="1" applyFill="1" applyBorder="1" applyAlignment="1">
      <alignment horizontal="right"/>
    </xf>
    <xf numFmtId="9" fontId="0" fillId="5" borderId="16" xfId="2" applyFont="1" applyFill="1" applyBorder="1" applyAlignment="1">
      <alignment horizontal="right"/>
    </xf>
    <xf numFmtId="9" fontId="0" fillId="5" borderId="17" xfId="2" applyFont="1" applyFill="1" applyBorder="1" applyAlignment="1">
      <alignment horizontal="right"/>
    </xf>
    <xf numFmtId="9" fontId="0" fillId="5" borderId="19" xfId="2" applyFont="1" applyFill="1" applyBorder="1" applyAlignment="1">
      <alignment horizontal="right"/>
    </xf>
    <xf numFmtId="9" fontId="0" fillId="5" borderId="20" xfId="2" applyFont="1" applyFill="1" applyBorder="1" applyAlignment="1">
      <alignment horizontal="right"/>
    </xf>
    <xf numFmtId="9" fontId="0" fillId="5" borderId="22" xfId="2" applyFont="1" applyFill="1" applyBorder="1" applyAlignment="1">
      <alignment horizontal="right"/>
    </xf>
    <xf numFmtId="9" fontId="0" fillId="5" borderId="23" xfId="2" applyFont="1" applyFill="1" applyBorder="1" applyAlignment="1">
      <alignment horizontal="right"/>
    </xf>
    <xf numFmtId="9" fontId="0" fillId="4" borderId="17" xfId="2" applyFont="1" applyFill="1" applyBorder="1" applyAlignment="1">
      <alignment horizontal="right"/>
    </xf>
    <xf numFmtId="9" fontId="0" fillId="4" borderId="20" xfId="2" applyFont="1" applyFill="1" applyBorder="1" applyAlignment="1">
      <alignment horizontal="right"/>
    </xf>
    <xf numFmtId="9" fontId="0" fillId="4" borderId="23" xfId="2" applyFont="1" applyFill="1" applyBorder="1" applyAlignment="1">
      <alignment horizontal="right"/>
    </xf>
    <xf numFmtId="0" fontId="3" fillId="9" borderId="13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4" fillId="10" borderId="15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164" fontId="0" fillId="5" borderId="25" xfId="0" applyNumberFormat="1" applyFill="1" applyBorder="1" applyAlignment="1">
      <alignment horizontal="right"/>
    </xf>
    <xf numFmtId="164" fontId="0" fillId="5" borderId="17" xfId="0" applyNumberFormat="1" applyFill="1" applyBorder="1" applyAlignment="1">
      <alignment horizontal="right"/>
    </xf>
    <xf numFmtId="164" fontId="0" fillId="5" borderId="14" xfId="0" applyNumberFormat="1" applyFill="1" applyBorder="1" applyAlignment="1">
      <alignment horizontal="right"/>
    </xf>
    <xf numFmtId="164" fontId="0" fillId="5" borderId="20" xfId="0" applyNumberFormat="1" applyFill="1" applyBorder="1" applyAlignment="1">
      <alignment horizontal="right"/>
    </xf>
    <xf numFmtId="164" fontId="0" fillId="5" borderId="26" xfId="0" applyNumberFormat="1" applyFill="1" applyBorder="1" applyAlignment="1">
      <alignment horizontal="right"/>
    </xf>
    <xf numFmtId="164" fontId="0" fillId="5" borderId="23" xfId="0" applyNumberFormat="1" applyFill="1" applyBorder="1" applyAlignment="1">
      <alignment horizontal="right"/>
    </xf>
    <xf numFmtId="164" fontId="0" fillId="4" borderId="17" xfId="0" applyNumberFormat="1" applyFill="1" applyBorder="1" applyAlignment="1">
      <alignment horizontal="right"/>
    </xf>
    <xf numFmtId="164" fontId="0" fillId="4" borderId="20" xfId="0" applyNumberFormat="1" applyFill="1" applyBorder="1" applyAlignment="1">
      <alignment horizontal="right"/>
    </xf>
    <xf numFmtId="164" fontId="0" fillId="4" borderId="23" xfId="0" applyNumberFormat="1" applyFill="1" applyBorder="1" applyAlignment="1">
      <alignment horizontal="right"/>
    </xf>
    <xf numFmtId="164" fontId="0" fillId="9" borderId="17" xfId="0" applyNumberFormat="1" applyFill="1" applyBorder="1" applyAlignment="1">
      <alignment horizontal="right"/>
    </xf>
    <xf numFmtId="164" fontId="0" fillId="9" borderId="20" xfId="0" applyNumberFormat="1" applyFill="1" applyBorder="1" applyAlignment="1">
      <alignment horizontal="right"/>
    </xf>
    <xf numFmtId="164" fontId="0" fillId="9" borderId="23" xfId="0" applyNumberFormat="1" applyFill="1" applyBorder="1" applyAlignment="1">
      <alignment horizontal="right"/>
    </xf>
    <xf numFmtId="164" fontId="0" fillId="10" borderId="17" xfId="0" applyNumberFormat="1" applyFill="1" applyBorder="1" applyAlignment="1">
      <alignment horizontal="right"/>
    </xf>
    <xf numFmtId="0" fontId="0" fillId="10" borderId="17" xfId="0" applyFill="1" applyBorder="1" applyAlignment="1">
      <alignment horizontal="right"/>
    </xf>
    <xf numFmtId="0" fontId="0" fillId="10" borderId="18" xfId="0" applyFill="1" applyBorder="1" applyAlignment="1">
      <alignment horizontal="right"/>
    </xf>
    <xf numFmtId="164" fontId="0" fillId="10" borderId="20" xfId="0" applyNumberFormat="1" applyFill="1" applyBorder="1" applyAlignment="1">
      <alignment horizontal="right"/>
    </xf>
    <xf numFmtId="0" fontId="0" fillId="10" borderId="20" xfId="0" applyFill="1" applyBorder="1" applyAlignment="1">
      <alignment horizontal="right"/>
    </xf>
    <xf numFmtId="0" fontId="0" fillId="10" borderId="21" xfId="0" applyFill="1" applyBorder="1" applyAlignment="1">
      <alignment horizontal="right"/>
    </xf>
    <xf numFmtId="164" fontId="0" fillId="10" borderId="23" xfId="0" applyNumberFormat="1" applyFill="1" applyBorder="1" applyAlignment="1">
      <alignment horizontal="right"/>
    </xf>
    <xf numFmtId="0" fontId="0" fillId="10" borderId="23" xfId="0" applyFill="1" applyBorder="1" applyAlignment="1">
      <alignment horizontal="right"/>
    </xf>
    <xf numFmtId="0" fontId="0" fillId="10" borderId="24" xfId="0" applyFill="1" applyBorder="1" applyAlignment="1">
      <alignment horizontal="right"/>
    </xf>
    <xf numFmtId="9" fontId="0" fillId="5" borderId="25" xfId="2" applyFont="1" applyFill="1" applyBorder="1" applyAlignment="1">
      <alignment horizontal="right"/>
    </xf>
    <xf numFmtId="9" fontId="0" fillId="5" borderId="14" xfId="2" applyFont="1" applyFill="1" applyBorder="1" applyAlignment="1">
      <alignment horizontal="right"/>
    </xf>
    <xf numFmtId="9" fontId="0" fillId="5" borderId="26" xfId="2" applyFont="1" applyFill="1" applyBorder="1" applyAlignment="1">
      <alignment horizontal="right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9" fontId="12" fillId="0" borderId="33" xfId="2" applyFont="1" applyBorder="1" applyAlignment="1">
      <alignment horizontal="center" vertical="center" wrapText="1"/>
    </xf>
    <xf numFmtId="9" fontId="12" fillId="0" borderId="9" xfId="2" applyFont="1" applyBorder="1" applyAlignment="1">
      <alignment horizontal="center" vertical="center" wrapText="1"/>
    </xf>
    <xf numFmtId="9" fontId="12" fillId="0" borderId="10" xfId="2" applyFont="1" applyBorder="1" applyAlignment="1">
      <alignment horizontal="center" vertical="center" wrapText="1"/>
    </xf>
    <xf numFmtId="0" fontId="0" fillId="0" borderId="27" xfId="0" applyBorder="1"/>
    <xf numFmtId="0" fontId="0" fillId="0" borderId="28" xfId="0" applyBorder="1"/>
    <xf numFmtId="0" fontId="0" fillId="0" borderId="29" xfId="0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CCCC"/>
      <color rgb="FFDCB9FF"/>
      <color rgb="FFFF9999"/>
      <color rgb="FFCC99FF"/>
      <color rgb="FFFFCCFF"/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5"/>
  <sheetViews>
    <sheetView tabSelected="1" zoomScale="90" zoomScaleNormal="90" workbookViewId="0">
      <selection activeCell="F22" sqref="F22"/>
    </sheetView>
  </sheetViews>
  <sheetFormatPr baseColWidth="10" defaultRowHeight="15" x14ac:dyDescent="0.25"/>
  <cols>
    <col min="1" max="1" width="28.42578125" customWidth="1"/>
    <col min="2" max="2" width="38.7109375" style="123" customWidth="1"/>
    <col min="3" max="14" width="15.42578125" customWidth="1"/>
  </cols>
  <sheetData>
    <row r="2" spans="1:14" x14ac:dyDescent="0.25">
      <c r="A2" t="s">
        <v>23</v>
      </c>
      <c r="B2" s="144">
        <f>B4/1.055</f>
        <v>0</v>
      </c>
    </row>
    <row r="4" spans="1:14" x14ac:dyDescent="0.25">
      <c r="A4" t="s">
        <v>24</v>
      </c>
      <c r="B4" s="124"/>
      <c r="C4" t="s">
        <v>15</v>
      </c>
    </row>
    <row r="6" spans="1:14" x14ac:dyDescent="0.25">
      <c r="A6" t="s">
        <v>30</v>
      </c>
      <c r="B6" s="125" t="s">
        <v>28</v>
      </c>
      <c r="C6" s="1">
        <f xml:space="preserve"> IF( OR(B6="F",B6="G"),10%,0)</f>
        <v>0.1</v>
      </c>
      <c r="D6" s="143" t="s">
        <v>29</v>
      </c>
    </row>
    <row r="7" spans="1:14" x14ac:dyDescent="0.25">
      <c r="B7" s="126"/>
    </row>
    <row r="8" spans="1:14" x14ac:dyDescent="0.25">
      <c r="A8" s="4"/>
      <c r="B8" s="101" t="s">
        <v>0</v>
      </c>
      <c r="C8" s="177" t="s">
        <v>18</v>
      </c>
      <c r="D8" s="178"/>
      <c r="E8" s="179"/>
      <c r="F8" s="174" t="s">
        <v>3</v>
      </c>
      <c r="G8" s="175"/>
      <c r="H8" s="176"/>
      <c r="I8" s="168" t="s">
        <v>1</v>
      </c>
      <c r="J8" s="169"/>
      <c r="K8" s="170"/>
      <c r="L8" s="171" t="s">
        <v>2</v>
      </c>
      <c r="M8" s="172"/>
      <c r="N8" s="173"/>
    </row>
    <row r="9" spans="1:14" x14ac:dyDescent="0.25">
      <c r="A9" s="15"/>
      <c r="B9" s="127"/>
      <c r="C9" s="19" t="s">
        <v>4</v>
      </c>
      <c r="D9" s="3" t="s">
        <v>21</v>
      </c>
      <c r="E9" s="20" t="s">
        <v>17</v>
      </c>
      <c r="F9" s="27" t="s">
        <v>4</v>
      </c>
      <c r="G9" s="2" t="s">
        <v>22</v>
      </c>
      <c r="H9" s="28" t="s">
        <v>17</v>
      </c>
      <c r="I9" s="47" t="s">
        <v>4</v>
      </c>
      <c r="J9" s="48" t="s">
        <v>22</v>
      </c>
      <c r="K9" s="49" t="s">
        <v>17</v>
      </c>
      <c r="L9" s="71" t="s">
        <v>5</v>
      </c>
      <c r="M9" s="72" t="s">
        <v>21</v>
      </c>
      <c r="N9" s="73" t="s">
        <v>17</v>
      </c>
    </row>
    <row r="10" spans="1:14" x14ac:dyDescent="0.25">
      <c r="A10" s="4" t="s">
        <v>6</v>
      </c>
      <c r="B10" s="128">
        <v>40000</v>
      </c>
      <c r="C10" s="21">
        <v>0.8</v>
      </c>
      <c r="D10" s="5">
        <f>$C$6</f>
        <v>0.1</v>
      </c>
      <c r="E10" s="6"/>
      <c r="F10" s="29">
        <v>0.6</v>
      </c>
      <c r="G10" s="122">
        <f>$C$6</f>
        <v>0.1</v>
      </c>
      <c r="H10" s="30"/>
      <c r="I10" s="50">
        <v>0.45</v>
      </c>
      <c r="J10" s="51">
        <f>$C$6</f>
        <v>0.1</v>
      </c>
      <c r="K10" s="52"/>
      <c r="L10" s="74">
        <v>0.1</v>
      </c>
      <c r="M10" s="79">
        <f>$C$6</f>
        <v>0.1</v>
      </c>
      <c r="N10" s="75"/>
    </row>
    <row r="11" spans="1:14" x14ac:dyDescent="0.25">
      <c r="A11" s="7" t="s">
        <v>7</v>
      </c>
      <c r="B11" s="129"/>
      <c r="C11" s="22">
        <f>B10*C10</f>
        <v>32000</v>
      </c>
      <c r="D11" s="9">
        <f>$B10*D10</f>
        <v>4000</v>
      </c>
      <c r="E11" s="10">
        <f>(C10+$C$6)*MIN($B$2,B10)</f>
        <v>0</v>
      </c>
      <c r="F11" s="31">
        <f>B10*F10</f>
        <v>24000</v>
      </c>
      <c r="G11" s="8">
        <f>$B10*G10</f>
        <v>4000</v>
      </c>
      <c r="H11" s="32">
        <f>(F10+$C$6)*MIN($B$2,B10)</f>
        <v>0</v>
      </c>
      <c r="I11" s="53">
        <f>B10*I10</f>
        <v>18000</v>
      </c>
      <c r="J11" s="54">
        <f>$B10*J10</f>
        <v>4000</v>
      </c>
      <c r="K11" s="55">
        <f>(I10+$C$6)*MIN($B$2,B10)</f>
        <v>0</v>
      </c>
      <c r="L11" s="76">
        <f>B10*L10</f>
        <v>4000</v>
      </c>
      <c r="M11" s="77">
        <f>$B10*M10</f>
        <v>4000</v>
      </c>
      <c r="N11" s="78">
        <f>(L10+$C$6)*MIN($B$2,B10)</f>
        <v>0</v>
      </c>
    </row>
    <row r="12" spans="1:14" x14ac:dyDescent="0.25">
      <c r="A12" s="4" t="s">
        <v>8</v>
      </c>
      <c r="B12" s="128">
        <v>55000</v>
      </c>
      <c r="C12" s="21">
        <v>0.8</v>
      </c>
      <c r="D12" s="5">
        <f>$C$6</f>
        <v>0.1</v>
      </c>
      <c r="E12" s="6"/>
      <c r="F12" s="29">
        <v>0.6</v>
      </c>
      <c r="G12" s="122">
        <f>$C$6</f>
        <v>0.1</v>
      </c>
      <c r="H12" s="30"/>
      <c r="I12" s="50">
        <v>0.5</v>
      </c>
      <c r="J12" s="51">
        <f>$C$6</f>
        <v>0.1</v>
      </c>
      <c r="K12" s="52"/>
      <c r="L12" s="74">
        <v>0.15</v>
      </c>
      <c r="M12" s="79">
        <f>$C$6</f>
        <v>0.1</v>
      </c>
      <c r="N12" s="75"/>
    </row>
    <row r="13" spans="1:14" x14ac:dyDescent="0.25">
      <c r="A13" s="11"/>
      <c r="B13" s="130"/>
      <c r="C13" s="23">
        <f>B12*C12</f>
        <v>44000</v>
      </c>
      <c r="D13" s="13">
        <f>$B12*D12</f>
        <v>5500</v>
      </c>
      <c r="E13" s="14">
        <f>(C12+$C$6)*MIN($B$2,B12)</f>
        <v>0</v>
      </c>
      <c r="F13" s="33">
        <f>B12*F12</f>
        <v>33000</v>
      </c>
      <c r="G13" s="12">
        <f>$B12*G12</f>
        <v>5500</v>
      </c>
      <c r="H13" s="34">
        <f>(F12+$C$6)*MIN($B$2,B12)</f>
        <v>0</v>
      </c>
      <c r="I13" s="56">
        <f>B12*I12</f>
        <v>27500</v>
      </c>
      <c r="J13" s="57">
        <f>$B12*J12</f>
        <v>5500</v>
      </c>
      <c r="K13" s="58">
        <f>(I12+$C$6)*MIN($B$2,B12)</f>
        <v>0</v>
      </c>
      <c r="L13" s="80">
        <f>B12*L12</f>
        <v>8250</v>
      </c>
      <c r="M13" s="81">
        <f>$B12*M12</f>
        <v>5500</v>
      </c>
      <c r="N13" s="82">
        <f>(L12+$C$6)*MIN($B$2,B12)</f>
        <v>0</v>
      </c>
    </row>
    <row r="14" spans="1:14" x14ac:dyDescent="0.25">
      <c r="A14" s="15" t="s">
        <v>9</v>
      </c>
      <c r="B14" s="131">
        <v>70000</v>
      </c>
      <c r="C14" s="24">
        <v>0.8</v>
      </c>
      <c r="D14" s="5">
        <f>$C$6</f>
        <v>0.1</v>
      </c>
      <c r="E14" s="10"/>
      <c r="F14" s="35">
        <v>0.6</v>
      </c>
      <c r="G14" s="122">
        <f>$C$6</f>
        <v>0.1</v>
      </c>
      <c r="H14" s="32"/>
      <c r="I14" s="59">
        <v>0.5</v>
      </c>
      <c r="J14" s="51">
        <f>$C$6</f>
        <v>0.1</v>
      </c>
      <c r="K14" s="55"/>
      <c r="L14" s="83">
        <v>0.2</v>
      </c>
      <c r="M14" s="79">
        <f>$C$6</f>
        <v>0.1</v>
      </c>
      <c r="N14" s="84"/>
    </row>
    <row r="15" spans="1:14" x14ac:dyDescent="0.25">
      <c r="A15" s="11"/>
      <c r="B15" s="132"/>
      <c r="C15" s="23">
        <f>B14*C14</f>
        <v>56000</v>
      </c>
      <c r="D15" s="13">
        <f>$B14*D14</f>
        <v>7000</v>
      </c>
      <c r="E15" s="14">
        <f>(C14+$C$6)*MIN($B$2,B14)</f>
        <v>0</v>
      </c>
      <c r="F15" s="33">
        <f>B14*F14</f>
        <v>42000</v>
      </c>
      <c r="G15" s="12">
        <f>$B14*G14</f>
        <v>7000</v>
      </c>
      <c r="H15" s="34">
        <f>(F14+$C$6)*MIN($B$2,B14)</f>
        <v>0</v>
      </c>
      <c r="I15" s="56">
        <f>B14*I14</f>
        <v>35000</v>
      </c>
      <c r="J15" s="57">
        <f>$B14*J14</f>
        <v>7000</v>
      </c>
      <c r="K15" s="58">
        <f>(I14+$C$6)*MIN($B$2,B14)</f>
        <v>0</v>
      </c>
      <c r="L15" s="80">
        <f>B14*L14</f>
        <v>14000</v>
      </c>
      <c r="M15" s="81">
        <f>$B14*M14</f>
        <v>7000</v>
      </c>
      <c r="N15" s="82">
        <f>(L14+$C$6)*MIN($B$2,B14)</f>
        <v>0</v>
      </c>
    </row>
    <row r="16" spans="1:14" x14ac:dyDescent="0.25">
      <c r="A16" s="100" t="s">
        <v>20</v>
      </c>
      <c r="B16" s="133"/>
      <c r="C16" s="25">
        <v>1</v>
      </c>
      <c r="D16" s="26"/>
      <c r="E16" s="14"/>
      <c r="F16" s="36">
        <v>0.8</v>
      </c>
      <c r="G16" s="37"/>
      <c r="H16" s="34"/>
      <c r="I16" s="60">
        <v>0.8</v>
      </c>
      <c r="J16" s="61"/>
      <c r="K16" s="58"/>
      <c r="L16" s="85">
        <v>0.5</v>
      </c>
      <c r="M16" s="86"/>
      <c r="N16" s="87"/>
    </row>
    <row r="17" spans="1:14" ht="15.75" thickBot="1" x14ac:dyDescent="0.3"/>
    <row r="18" spans="1:14" ht="15.75" thickBot="1" x14ac:dyDescent="0.3">
      <c r="A18" s="18" t="s">
        <v>10</v>
      </c>
      <c r="B18" s="134"/>
    </row>
    <row r="19" spans="1:14" x14ac:dyDescent="0.25">
      <c r="A19" s="213" t="s">
        <v>11</v>
      </c>
      <c r="B19" s="135"/>
    </row>
    <row r="20" spans="1:14" x14ac:dyDescent="0.25">
      <c r="A20" s="214" t="s">
        <v>12</v>
      </c>
      <c r="B20" s="136"/>
    </row>
    <row r="21" spans="1:14" ht="15.75" thickBot="1" x14ac:dyDescent="0.3">
      <c r="A21" s="215" t="s">
        <v>14</v>
      </c>
      <c r="B21" s="137"/>
    </row>
    <row r="22" spans="1:14" x14ac:dyDescent="0.25">
      <c r="B22" s="138"/>
    </row>
    <row r="23" spans="1:14" x14ac:dyDescent="0.25">
      <c r="B23" s="139"/>
    </row>
    <row r="24" spans="1:14" x14ac:dyDescent="0.25">
      <c r="A24" s="4" t="s">
        <v>6</v>
      </c>
      <c r="B24" s="140" t="s">
        <v>19</v>
      </c>
      <c r="C24" s="145"/>
      <c r="D24" s="102"/>
      <c r="E24" s="103">
        <f>E11+$B$19+$B$20+$B$21</f>
        <v>0</v>
      </c>
      <c r="F24" s="104"/>
      <c r="G24" s="105"/>
      <c r="H24" s="106">
        <f>H11+$B$19+$B$20+$B$21</f>
        <v>0</v>
      </c>
      <c r="I24" s="107"/>
      <c r="J24" s="107"/>
      <c r="K24" s="108">
        <f>K11+$B$19+$B$20+$B$21</f>
        <v>0</v>
      </c>
      <c r="L24" s="109"/>
      <c r="M24" s="110"/>
      <c r="N24" s="111">
        <f>N11+$B$19+$B$20+$B$21</f>
        <v>0</v>
      </c>
    </row>
    <row r="25" spans="1:14" x14ac:dyDescent="0.25">
      <c r="A25" s="15"/>
      <c r="B25" s="141" t="s">
        <v>16</v>
      </c>
      <c r="C25" s="146"/>
      <c r="D25" s="45"/>
      <c r="E25" s="46">
        <f>E26-$B$19-$B$20-$B$21</f>
        <v>0</v>
      </c>
      <c r="F25" s="98"/>
      <c r="G25" s="40"/>
      <c r="H25" s="99">
        <f>H26-$B$19-$B$20-$B$21</f>
        <v>0</v>
      </c>
      <c r="I25" s="66"/>
      <c r="J25" s="66"/>
      <c r="K25" s="67">
        <f>K26-$B$19-$B$20-$B$21</f>
        <v>0</v>
      </c>
      <c r="L25" s="92"/>
      <c r="M25" s="70"/>
      <c r="N25" s="93">
        <f>N26-$B$19-$B$20-$B$21</f>
        <v>0</v>
      </c>
    </row>
    <row r="26" spans="1:14" x14ac:dyDescent="0.25">
      <c r="A26" s="16"/>
      <c r="B26" s="123" t="s">
        <v>13</v>
      </c>
      <c r="C26" s="147"/>
      <c r="D26" s="41"/>
      <c r="E26" s="42">
        <f>MIN(E24,$C$16*$B$4)</f>
        <v>0</v>
      </c>
      <c r="F26" s="94"/>
      <c r="G26" s="38"/>
      <c r="H26" s="95">
        <f>MIN(H24,$F$16*$B$4)</f>
        <v>0</v>
      </c>
      <c r="I26" s="62"/>
      <c r="J26" s="62"/>
      <c r="K26" s="63">
        <f>MIN(K24,$I$16*$B$4)</f>
        <v>0</v>
      </c>
      <c r="L26" s="88"/>
      <c r="M26" s="68"/>
      <c r="N26" s="89">
        <f>MIN(N24,$L$16*$B$4)</f>
        <v>0</v>
      </c>
    </row>
    <row r="27" spans="1:14" x14ac:dyDescent="0.25">
      <c r="A27" s="4" t="s">
        <v>8</v>
      </c>
      <c r="B27" s="140" t="s">
        <v>19</v>
      </c>
      <c r="C27" s="145"/>
      <c r="D27" s="102"/>
      <c r="E27" s="103">
        <f>E13+$B$19+$B$20+$B$21</f>
        <v>0</v>
      </c>
      <c r="F27" s="104"/>
      <c r="G27" s="105"/>
      <c r="H27" s="106">
        <f>H13+$B$19+$B$20+$B$21</f>
        <v>0</v>
      </c>
      <c r="I27" s="107"/>
      <c r="J27" s="107"/>
      <c r="K27" s="108">
        <f>K13+$B$19+$B$20+$B$21</f>
        <v>0</v>
      </c>
      <c r="L27" s="109"/>
      <c r="M27" s="110"/>
      <c r="N27" s="111">
        <f>N13+$B$19+$B$20+$B$21</f>
        <v>0</v>
      </c>
    </row>
    <row r="28" spans="1:14" x14ac:dyDescent="0.25">
      <c r="A28" s="15"/>
      <c r="B28" s="141" t="s">
        <v>16</v>
      </c>
      <c r="C28" s="146"/>
      <c r="D28" s="45"/>
      <c r="E28" s="46">
        <f>E29-$B$19-$B$20-$B$21</f>
        <v>0</v>
      </c>
      <c r="F28" s="98"/>
      <c r="G28" s="40"/>
      <c r="H28" s="99">
        <f>H29-$B$19-$B$20-$B$21</f>
        <v>0</v>
      </c>
      <c r="I28" s="66"/>
      <c r="J28" s="66"/>
      <c r="K28" s="67">
        <f>K29-$B$19-$B$20-$B$21</f>
        <v>0</v>
      </c>
      <c r="L28" s="92"/>
      <c r="M28" s="70"/>
      <c r="N28" s="93">
        <f>N29-$B$19-$B$20-$B$21</f>
        <v>0</v>
      </c>
    </row>
    <row r="29" spans="1:14" x14ac:dyDescent="0.25">
      <c r="A29" s="11"/>
      <c r="B29" s="142" t="s">
        <v>13</v>
      </c>
      <c r="C29" s="148"/>
      <c r="D29" s="43"/>
      <c r="E29" s="44">
        <f>MIN(E27,$C$16*$B$4)</f>
        <v>0</v>
      </c>
      <c r="F29" s="96"/>
      <c r="G29" s="39"/>
      <c r="H29" s="97">
        <f>MIN(H27,$F$16*$B$4)</f>
        <v>0</v>
      </c>
      <c r="I29" s="64"/>
      <c r="J29" s="64"/>
      <c r="K29" s="65">
        <f>MIN(K27,$I$16*$B$4)</f>
        <v>0</v>
      </c>
      <c r="L29" s="90"/>
      <c r="M29" s="69"/>
      <c r="N29" s="91">
        <f>MIN(N27,$L$16*$B$4)</f>
        <v>0</v>
      </c>
    </row>
    <row r="30" spans="1:14" x14ac:dyDescent="0.25">
      <c r="A30" s="15" t="s">
        <v>9</v>
      </c>
      <c r="B30" s="140" t="s">
        <v>19</v>
      </c>
      <c r="C30" s="149"/>
      <c r="D30" s="112"/>
      <c r="E30" s="113">
        <f>E15+$B$19+$B$20+$B$21</f>
        <v>0</v>
      </c>
      <c r="F30" s="114"/>
      <c r="G30" s="115"/>
      <c r="H30" s="116">
        <f>H15+$B$19+$B$20+$B$21</f>
        <v>0</v>
      </c>
      <c r="I30" s="117"/>
      <c r="J30" s="117"/>
      <c r="K30" s="118">
        <f>K15+$B$19+$B$20+$B$21</f>
        <v>0</v>
      </c>
      <c r="L30" s="119"/>
      <c r="M30" s="120"/>
      <c r="N30" s="121">
        <f>N15+$B$19+$B$20+$B$21</f>
        <v>0</v>
      </c>
    </row>
    <row r="31" spans="1:14" x14ac:dyDescent="0.25">
      <c r="A31" s="15"/>
      <c r="B31" s="141" t="s">
        <v>16</v>
      </c>
      <c r="C31" s="146"/>
      <c r="D31" s="45"/>
      <c r="E31" s="46">
        <f>E32-$B$19-$B$20-$B$21</f>
        <v>0</v>
      </c>
      <c r="F31" s="98"/>
      <c r="G31" s="40"/>
      <c r="H31" s="99">
        <f>H32-$B$19-$B$20-$B$21</f>
        <v>0</v>
      </c>
      <c r="I31" s="66"/>
      <c r="J31" s="66"/>
      <c r="K31" s="67">
        <f>K32-$B$19-$B$20-$B$21</f>
        <v>0</v>
      </c>
      <c r="L31" s="92"/>
      <c r="M31" s="70"/>
      <c r="N31" s="93">
        <f>N32-$B$19-$B$20-$B$21</f>
        <v>0</v>
      </c>
    </row>
    <row r="32" spans="1:14" x14ac:dyDescent="0.25">
      <c r="A32" s="17"/>
      <c r="B32" s="142" t="s">
        <v>13</v>
      </c>
      <c r="C32" s="148"/>
      <c r="D32" s="43"/>
      <c r="E32" s="44">
        <f>MIN(E30,$C$16*$B$4)</f>
        <v>0</v>
      </c>
      <c r="F32" s="96"/>
      <c r="G32" s="39"/>
      <c r="H32" s="97">
        <f>MIN(H30,$F$16*$B$4)</f>
        <v>0</v>
      </c>
      <c r="I32" s="64"/>
      <c r="J32" s="64"/>
      <c r="K32" s="65">
        <f>MIN(K30,$I$16*$B$4)</f>
        <v>0</v>
      </c>
      <c r="L32" s="90"/>
      <c r="M32" s="69"/>
      <c r="N32" s="91">
        <f>MIN(N30,$L$16*$B$4)</f>
        <v>0</v>
      </c>
    </row>
    <row r="34" spans="1:14" ht="15.75" thickBot="1" x14ac:dyDescent="0.3"/>
    <row r="35" spans="1:14" x14ac:dyDescent="0.25">
      <c r="A35" s="204" t="s">
        <v>6</v>
      </c>
      <c r="B35" s="207" t="s">
        <v>25</v>
      </c>
      <c r="C35" s="180">
        <f>E11-E25</f>
        <v>0</v>
      </c>
      <c r="D35" s="181"/>
      <c r="E35" s="181"/>
      <c r="F35" s="186">
        <f>H11-H25</f>
        <v>0</v>
      </c>
      <c r="G35" s="186"/>
      <c r="H35" s="186"/>
      <c r="I35" s="189">
        <f>K11-K25</f>
        <v>0</v>
      </c>
      <c r="J35" s="189"/>
      <c r="K35" s="189"/>
      <c r="L35" s="192">
        <f>N11-N25</f>
        <v>0</v>
      </c>
      <c r="M35" s="193"/>
      <c r="N35" s="194"/>
    </row>
    <row r="36" spans="1:14" x14ac:dyDescent="0.25">
      <c r="A36" s="205" t="s">
        <v>8</v>
      </c>
      <c r="B36" s="208"/>
      <c r="C36" s="182">
        <f>E13-E28</f>
        <v>0</v>
      </c>
      <c r="D36" s="183"/>
      <c r="E36" s="183"/>
      <c r="F36" s="187">
        <f>H13-H28</f>
        <v>0</v>
      </c>
      <c r="G36" s="187"/>
      <c r="H36" s="187"/>
      <c r="I36" s="190">
        <f>K13-K28</f>
        <v>0</v>
      </c>
      <c r="J36" s="190"/>
      <c r="K36" s="190"/>
      <c r="L36" s="195">
        <f>N13-N28</f>
        <v>0</v>
      </c>
      <c r="M36" s="196"/>
      <c r="N36" s="197"/>
    </row>
    <row r="37" spans="1:14" ht="15.75" thickBot="1" x14ac:dyDescent="0.3">
      <c r="A37" s="206" t="s">
        <v>9</v>
      </c>
      <c r="B37" s="209"/>
      <c r="C37" s="184">
        <f>E15-E31</f>
        <v>0</v>
      </c>
      <c r="D37" s="185"/>
      <c r="E37" s="185"/>
      <c r="F37" s="188">
        <f>H15-H31</f>
        <v>0</v>
      </c>
      <c r="G37" s="188"/>
      <c r="H37" s="188"/>
      <c r="I37" s="191">
        <f>K15-K31</f>
        <v>0</v>
      </c>
      <c r="J37" s="191"/>
      <c r="K37" s="191"/>
      <c r="L37" s="198">
        <f>N15-N31</f>
        <v>0</v>
      </c>
      <c r="M37" s="199"/>
      <c r="N37" s="200"/>
    </row>
    <row r="38" spans="1:14" ht="15.75" thickBot="1" x14ac:dyDescent="0.3"/>
    <row r="39" spans="1:14" x14ac:dyDescent="0.25">
      <c r="A39" s="204" t="s">
        <v>6</v>
      </c>
      <c r="B39" s="207" t="s">
        <v>26</v>
      </c>
      <c r="C39" s="201" t="e">
        <f>C35/E25</f>
        <v>#DIV/0!</v>
      </c>
      <c r="D39" s="160"/>
      <c r="E39" s="160"/>
      <c r="F39" s="165" t="e">
        <f>F35/H25</f>
        <v>#DIV/0!</v>
      </c>
      <c r="G39" s="165"/>
      <c r="H39" s="165"/>
      <c r="I39" s="150" t="e">
        <f>I35/K25</f>
        <v>#DIV/0!</v>
      </c>
      <c r="J39" s="150"/>
      <c r="K39" s="150"/>
      <c r="L39" s="153" t="e">
        <f>L35/N29</f>
        <v>#DIV/0!</v>
      </c>
      <c r="M39" s="153"/>
      <c r="N39" s="154"/>
    </row>
    <row r="40" spans="1:14" x14ac:dyDescent="0.25">
      <c r="A40" s="205" t="s">
        <v>8</v>
      </c>
      <c r="B40" s="208"/>
      <c r="C40" s="202" t="e">
        <f>C36/E26</f>
        <v>#DIV/0!</v>
      </c>
      <c r="D40" s="162"/>
      <c r="E40" s="162"/>
      <c r="F40" s="166" t="e">
        <f>F36/H26</f>
        <v>#DIV/0!</v>
      </c>
      <c r="G40" s="166"/>
      <c r="H40" s="166"/>
      <c r="I40" s="151" t="e">
        <f>I36/K26</f>
        <v>#DIV/0!</v>
      </c>
      <c r="J40" s="151"/>
      <c r="K40" s="151"/>
      <c r="L40" s="155" t="e">
        <f>L36/N30</f>
        <v>#DIV/0!</v>
      </c>
      <c r="M40" s="155"/>
      <c r="N40" s="156"/>
    </row>
    <row r="41" spans="1:14" ht="15.75" thickBot="1" x14ac:dyDescent="0.3">
      <c r="A41" s="206" t="s">
        <v>9</v>
      </c>
      <c r="B41" s="209"/>
      <c r="C41" s="203" t="e">
        <f>C37/E27</f>
        <v>#DIV/0!</v>
      </c>
      <c r="D41" s="164"/>
      <c r="E41" s="164"/>
      <c r="F41" s="167" t="e">
        <f>F37/H27</f>
        <v>#DIV/0!</v>
      </c>
      <c r="G41" s="167"/>
      <c r="H41" s="167"/>
      <c r="I41" s="152" t="e">
        <f>I37/K27</f>
        <v>#DIV/0!</v>
      </c>
      <c r="J41" s="152"/>
      <c r="K41" s="152"/>
      <c r="L41" s="157" t="e">
        <f>L37/N31</f>
        <v>#DIV/0!</v>
      </c>
      <c r="M41" s="157"/>
      <c r="N41" s="158"/>
    </row>
    <row r="42" spans="1:14" ht="15.75" thickBot="1" x14ac:dyDescent="0.3"/>
    <row r="43" spans="1:14" x14ac:dyDescent="0.25">
      <c r="A43" s="204" t="s">
        <v>6</v>
      </c>
      <c r="B43" s="210" t="s">
        <v>27</v>
      </c>
      <c r="C43" s="159" t="e">
        <f>C35/B19</f>
        <v>#DIV/0!</v>
      </c>
      <c r="D43" s="160"/>
      <c r="E43" s="160"/>
      <c r="F43" s="165" t="e">
        <f>F35/B19</f>
        <v>#DIV/0!</v>
      </c>
      <c r="G43" s="165"/>
      <c r="H43" s="165"/>
      <c r="I43" s="150" t="e">
        <f>I35/B19</f>
        <v>#DIV/0!</v>
      </c>
      <c r="J43" s="150"/>
      <c r="K43" s="150"/>
      <c r="L43" s="153" t="e">
        <f>L35/B19</f>
        <v>#DIV/0!</v>
      </c>
      <c r="M43" s="153"/>
      <c r="N43" s="154"/>
    </row>
    <row r="44" spans="1:14" x14ac:dyDescent="0.25">
      <c r="A44" s="205" t="s">
        <v>8</v>
      </c>
      <c r="B44" s="211"/>
      <c r="C44" s="161" t="e">
        <f>C36/B19</f>
        <v>#DIV/0!</v>
      </c>
      <c r="D44" s="162"/>
      <c r="E44" s="162"/>
      <c r="F44" s="166" t="e">
        <f>F36/B19</f>
        <v>#DIV/0!</v>
      </c>
      <c r="G44" s="166"/>
      <c r="H44" s="166"/>
      <c r="I44" s="151" t="e">
        <f>I36/B19</f>
        <v>#DIV/0!</v>
      </c>
      <c r="J44" s="151"/>
      <c r="K44" s="151"/>
      <c r="L44" s="155" t="e">
        <f>L36/B19</f>
        <v>#DIV/0!</v>
      </c>
      <c r="M44" s="155"/>
      <c r="N44" s="156"/>
    </row>
    <row r="45" spans="1:14" ht="15.75" thickBot="1" x14ac:dyDescent="0.3">
      <c r="A45" s="206" t="s">
        <v>9</v>
      </c>
      <c r="B45" s="212"/>
      <c r="C45" s="163" t="e">
        <f>C37/B19</f>
        <v>#DIV/0!</v>
      </c>
      <c r="D45" s="164"/>
      <c r="E45" s="164"/>
      <c r="F45" s="167" t="e">
        <f>F37/B19</f>
        <v>#DIV/0!</v>
      </c>
      <c r="G45" s="167"/>
      <c r="H45" s="167"/>
      <c r="I45" s="152" t="e">
        <f>I37/B19</f>
        <v>#DIV/0!</v>
      </c>
      <c r="J45" s="152"/>
      <c r="K45" s="152"/>
      <c r="L45" s="157" t="e">
        <f>L37/B19</f>
        <v>#DIV/0!</v>
      </c>
      <c r="M45" s="157"/>
      <c r="N45" s="158"/>
    </row>
  </sheetData>
  <mergeCells count="43">
    <mergeCell ref="B35:B37"/>
    <mergeCell ref="B39:B41"/>
    <mergeCell ref="B43:B45"/>
    <mergeCell ref="C39:E39"/>
    <mergeCell ref="C40:E40"/>
    <mergeCell ref="C41:E41"/>
    <mergeCell ref="F39:H39"/>
    <mergeCell ref="F40:H40"/>
    <mergeCell ref="F41:H41"/>
    <mergeCell ref="L37:N37"/>
    <mergeCell ref="L39:N39"/>
    <mergeCell ref="L40:N40"/>
    <mergeCell ref="L41:N41"/>
    <mergeCell ref="I39:K39"/>
    <mergeCell ref="I40:K40"/>
    <mergeCell ref="I41:K41"/>
    <mergeCell ref="I8:K8"/>
    <mergeCell ref="L8:N8"/>
    <mergeCell ref="F8:H8"/>
    <mergeCell ref="C8:E8"/>
    <mergeCell ref="C35:E35"/>
    <mergeCell ref="C36:E36"/>
    <mergeCell ref="C37:E37"/>
    <mergeCell ref="F35:H35"/>
    <mergeCell ref="F36:H36"/>
    <mergeCell ref="F37:H37"/>
    <mergeCell ref="I35:K35"/>
    <mergeCell ref="I36:K36"/>
    <mergeCell ref="I37:K37"/>
    <mergeCell ref="L35:N35"/>
    <mergeCell ref="L36:N36"/>
    <mergeCell ref="I43:K43"/>
    <mergeCell ref="I44:K44"/>
    <mergeCell ref="I45:K45"/>
    <mergeCell ref="L43:N43"/>
    <mergeCell ref="L44:N44"/>
    <mergeCell ref="L45:N45"/>
    <mergeCell ref="C43:E43"/>
    <mergeCell ref="C44:E44"/>
    <mergeCell ref="C45:E45"/>
    <mergeCell ref="F43:H43"/>
    <mergeCell ref="F44:H44"/>
    <mergeCell ref="F45:H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2025-01-23T10:38:19Z</dcterms:modified>
</cp:coreProperties>
</file>